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240" yWindow="345" windowWidth="21075" windowHeight="9285"/>
  </bookViews>
  <sheets>
    <sheet name="Pros &amp; Cons" sheetId="1" r:id="rId1"/>
    <sheet name="Cost Table" sheetId="3" r:id="rId2"/>
  </sheets>
  <definedNames>
    <definedName name="_xlnm.Print_Titles" localSheetId="0">'Pros &amp; Cons'!$1:$1</definedName>
  </definedNames>
  <calcPr calcId="145621" concurrentCalc="0"/>
</workbook>
</file>

<file path=xl/calcChain.xml><?xml version="1.0" encoding="utf-8"?>
<calcChain xmlns="http://schemas.openxmlformats.org/spreadsheetml/2006/main">
  <c r="E18" i="3" l="1"/>
  <c r="F18" i="3"/>
  <c r="G18" i="3"/>
  <c r="H18" i="3"/>
  <c r="D18" i="3"/>
  <c r="C18" i="3"/>
  <c r="E17" i="3"/>
  <c r="F17" i="3"/>
  <c r="G17" i="3"/>
  <c r="H17" i="3"/>
  <c r="D17" i="3"/>
  <c r="C17" i="3"/>
  <c r="C28" i="3"/>
  <c r="C16" i="3"/>
  <c r="C30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C13" i="3"/>
  <c r="C14" i="3"/>
</calcChain>
</file>

<file path=xl/sharedStrings.xml><?xml version="1.0" encoding="utf-8"?>
<sst xmlns="http://schemas.openxmlformats.org/spreadsheetml/2006/main" count="171" uniqueCount="163">
  <si>
    <t>Support the current increased budget</t>
  </si>
  <si>
    <t xml:space="preserve">Enable unassigned general funds to be retained.  </t>
  </si>
  <si>
    <t>Sch.Art. 5*</t>
  </si>
  <si>
    <t>Please vote</t>
  </si>
  <si>
    <t>Amend definition of "structure" in the Zoning Ordinance to exclude fuel storage tanks" and make reference to other sections</t>
  </si>
  <si>
    <t>Support the wording changes to remove fuel tanks as you agree they do not impact the yard space  set back requirements</t>
  </si>
  <si>
    <t>Do not support the town getting outside help to understand the options and costs for a records management plan.</t>
  </si>
  <si>
    <t>Support making the restrictions on pedestrians and bicycles permanent</t>
  </si>
  <si>
    <t>Do not support making the changes permanent.</t>
  </si>
  <si>
    <t>Prefer to only see that the Selectman or Budget Committee approve the spending</t>
  </si>
  <si>
    <t>Increase Solar Energy exemption from $15K to $35K</t>
  </si>
  <si>
    <t>Prefer the smaller exemption amount from 2012</t>
  </si>
  <si>
    <t>You do not support the new support staff contract and associated cost increased</t>
  </si>
  <si>
    <t>Budget Item</t>
  </si>
  <si>
    <t>Amount</t>
  </si>
  <si>
    <t>Town Operating Budget</t>
  </si>
  <si>
    <t>Town Hall Space Needs</t>
  </si>
  <si>
    <t>Old Police Station Research</t>
  </si>
  <si>
    <t>Goss Farm Barn work</t>
  </si>
  <si>
    <t>Capital Reserve Fund</t>
  </si>
  <si>
    <t>Record Retetion Strategy</t>
  </si>
  <si>
    <t>Video Streaming Town</t>
  </si>
  <si>
    <t>School Operationg Budget</t>
  </si>
  <si>
    <t>School Support Staff Year 1</t>
  </si>
  <si>
    <t>Video Streaming School</t>
  </si>
  <si>
    <t>School Support Staff Year 2</t>
  </si>
  <si>
    <t>School Support Staff Year 3</t>
  </si>
  <si>
    <t>Prefer the town use the lower default budget</t>
  </si>
  <si>
    <t>Oppose the proposed changes requested by the property owners</t>
  </si>
  <si>
    <t>Support creating additional parking at Rye Recreation fields</t>
  </si>
  <si>
    <t>Do not support creating additional parking spaces as planned</t>
  </si>
  <si>
    <t>Amend Skateboard Ordinance to require single file for bicycles and pedestrians.</t>
  </si>
  <si>
    <t>Do not support the town studying how the town to should regulate commercial activities on the beach (Ocean)</t>
  </si>
  <si>
    <t>Support the additional no parking zone</t>
  </si>
  <si>
    <t>Do not want these streets to be posted no parking</t>
  </si>
  <si>
    <t>Support the town showing the vote (two to one) for Selectmen and Budget Committee</t>
  </si>
  <si>
    <t>Process formality</t>
  </si>
  <si>
    <t>Process Formality</t>
  </si>
  <si>
    <t>You support the proposed School Budget</t>
  </si>
  <si>
    <t>You would prefer the lower default budget</t>
  </si>
  <si>
    <t>You approve the contract and the associated costs for the next three years</t>
  </si>
  <si>
    <t>Video streaming of School Board meetings, $4,000</t>
  </si>
  <si>
    <t>You do not want to see the vote tally for budget approval on the ballot</t>
  </si>
  <si>
    <t>Support the town restricting the use of ground water near the old Rye Landfill on Rt. 1 because of high levels of manganese</t>
  </si>
  <si>
    <t>You do not want the town to be able to restrict ground water use in this area, even though there are elevated levels of manganese</t>
  </si>
  <si>
    <t>You do not feel that the historic district regulations should include solar collectors</t>
  </si>
  <si>
    <t>You would like to see the Demolition Review stay at the current 65 years</t>
  </si>
  <si>
    <t>Support adding a definition of "storm water" consistent with the State</t>
  </si>
  <si>
    <t>Support the town determining potential costs of utilizing the old Police Station/Trolley Barn</t>
  </si>
  <si>
    <t>Do not want the town to understand the costs of utilizing this building</t>
  </si>
  <si>
    <t>Support the town investing in accelerating the work at Goss Farm barn for community use</t>
  </si>
  <si>
    <t>Do not support the town investing this amount in helping complete the restoration work at Goss Farm Barn</t>
  </si>
  <si>
    <t>Town Hall schematic design and related activities.  $60,000</t>
  </si>
  <si>
    <t>1899 Trolley Barn (Old Police Station) study.  $9,800</t>
  </si>
  <si>
    <t>Goss Farm Barn restoration.  $170,000</t>
  </si>
  <si>
    <t>Fund Highway Equipment Capital Reserve Fund.  $100,000</t>
  </si>
  <si>
    <t>Do not think the town should be adding funds to this account at this time.</t>
  </si>
  <si>
    <t>Municipal Records and Document Management.  $25,000</t>
  </si>
  <si>
    <t>Streaming of meetings at Town Hall.  $4,000</t>
  </si>
  <si>
    <t>Do not want to see the town invest in streaming town government meetings.</t>
  </si>
  <si>
    <t>Reference</t>
  </si>
  <si>
    <t>Short Description</t>
  </si>
  <si>
    <t>Art. 5</t>
  </si>
  <si>
    <t>Art. 6</t>
  </si>
  <si>
    <t>Art. 7</t>
  </si>
  <si>
    <t>Art. 8</t>
  </si>
  <si>
    <t>Art. 9</t>
  </si>
  <si>
    <t>Art. 10</t>
  </si>
  <si>
    <t>Art. 11</t>
  </si>
  <si>
    <t>Art. 12</t>
  </si>
  <si>
    <t>Art. 13</t>
  </si>
  <si>
    <t xml:space="preserve"> </t>
  </si>
  <si>
    <t>Yes Vote Means</t>
  </si>
  <si>
    <t>No Vote Means</t>
  </si>
  <si>
    <t xml:space="preserve">Art. 1 </t>
  </si>
  <si>
    <t>Elections for 8 different positions.</t>
  </si>
  <si>
    <t>Art. 2</t>
  </si>
  <si>
    <t>Choose School District officers (separate School Meeting).</t>
  </si>
  <si>
    <t>Art. 3 Amd. 1</t>
  </si>
  <si>
    <t>Housekeeping change to conform to election of ZBA (voters adopted in 2012).</t>
  </si>
  <si>
    <t>Art. 3 Amd. 2</t>
  </si>
  <si>
    <t>Historic District regulation re:  solar collectors.</t>
  </si>
  <si>
    <t>Art. 3 Amd. 3</t>
  </si>
  <si>
    <t>Establish Overlay district for Groundwater mgmt.</t>
  </si>
  <si>
    <t>Art. 3 Amd. 4</t>
  </si>
  <si>
    <t>Decrease bldg. age for demolition review from 65 to 50 years.</t>
  </si>
  <si>
    <t>Art. 3 Amd. 5</t>
  </si>
  <si>
    <t>Art. 3 Amd. 6</t>
  </si>
  <si>
    <t>Define "storm water" in the Zoning Ordinance in accordance with State statute.</t>
  </si>
  <si>
    <t>Art. 4</t>
  </si>
  <si>
    <t>Operating budget $8,680,627.  Default budget $8,380,347.</t>
  </si>
  <si>
    <t>Discontinue old Elwyn Rd. roadbed near new roundabout.</t>
  </si>
  <si>
    <t>Relocation of Old Ferry Landing Rd. near Foyes' Corner.</t>
  </si>
  <si>
    <t>Cut &lt;10 trees for parking lot at Rye Recreation Area.</t>
  </si>
  <si>
    <t>Art. 14</t>
  </si>
  <si>
    <t>Art. 15</t>
  </si>
  <si>
    <t>Amend Beach Ordinance to require approval of business and organized events.</t>
  </si>
  <si>
    <t>Art. 16</t>
  </si>
  <si>
    <t>Art. 17</t>
  </si>
  <si>
    <t>Tally of votes on warrant articles and budget items.</t>
  </si>
  <si>
    <t>Art. 18</t>
  </si>
  <si>
    <t>Art. 19*</t>
  </si>
  <si>
    <t>Art. 20*</t>
  </si>
  <si>
    <t>Art. 21*</t>
  </si>
  <si>
    <t>Art. 22*</t>
  </si>
  <si>
    <t>Require investigation of 2012 reassessments.</t>
  </si>
  <si>
    <t>Art. 23</t>
  </si>
  <si>
    <t>Permit sale of surplus Town property</t>
  </si>
  <si>
    <t>Art. 24</t>
  </si>
  <si>
    <t>To transact other business .</t>
  </si>
  <si>
    <t xml:space="preserve">Sch. Art. 1 </t>
  </si>
  <si>
    <t>School budget  $12,938,447.  Default $12,860,463.</t>
  </si>
  <si>
    <t>Sch. Art. 2</t>
  </si>
  <si>
    <t>Appropriate $10,670 for new support staff contract</t>
  </si>
  <si>
    <t>Sch. Art. 3</t>
  </si>
  <si>
    <t>Permits special meeting if Art. 2 is not approved</t>
  </si>
  <si>
    <t>Town valuation ($000s)</t>
  </si>
  <si>
    <t>Updates wording as ZBA is now elected</t>
  </si>
  <si>
    <t>You do not want the wording to be updated</t>
  </si>
  <si>
    <t>If your property is assessed for this amount, this is what your 2013 approximate cost will be.  Taxrate of  $11.22/$1,000 (2012)</t>
  </si>
  <si>
    <t>Town Total if all approved</t>
  </si>
  <si>
    <t>Rockingham County</t>
  </si>
  <si>
    <t>Total w/ Rockingham County</t>
  </si>
  <si>
    <t>You support a new section to cover solar collectors in the Historic District</t>
  </si>
  <si>
    <t>Approve the town to spend $60K to develop  designs and to prepare a Town Facilities Master Plan.</t>
  </si>
  <si>
    <t>Do not want to see the town address the town hall building problems now</t>
  </si>
  <si>
    <t xml:space="preserve">Support the town in investing in starting to stream town meetings.  </t>
  </si>
  <si>
    <t>Would not like to see any changes to the current CIP process</t>
  </si>
  <si>
    <t>Would like process implemented this year to stay unchanged</t>
  </si>
  <si>
    <t>Do not want the town to study making it easier for people to view meeting postings online</t>
  </si>
  <si>
    <t>Rye Water Main Replacement</t>
  </si>
  <si>
    <t>2012 County</t>
  </si>
  <si>
    <t>2013 Increase</t>
  </si>
  <si>
    <t>2013 County Cost</t>
  </si>
  <si>
    <t>Rye Water Cap. Reserve Repairs</t>
  </si>
  <si>
    <t>Rye Water Expendable Trust</t>
  </si>
  <si>
    <t>Rye Water Cap. Reserve Equip. &amp; Buildings</t>
  </si>
  <si>
    <t>Prefer that the current wording stays as is</t>
  </si>
  <si>
    <t>Prefer that "Storm water" not be defined to match the State definition</t>
  </si>
  <si>
    <t>Support the town building up the capital reserve fund for future Highway Equipment investments.  No new equipment is planned for this year. Current balance is $176,000</t>
  </si>
  <si>
    <t>Support the town paying to get recommendations on how to better store and manage all of the town documents.  Does not include the cost of scanning.</t>
  </si>
  <si>
    <t>Approve the town to transfer the unused public property to the private use</t>
  </si>
  <si>
    <t>Do not want the town to complete the land exchange process started when the Foyes corner roundabout was built</t>
  </si>
  <si>
    <t>Approve the town's discontinuance of  the current section of road and to relocate this minor section of road</t>
  </si>
  <si>
    <t>Studying how the town should regulate commercial activities at the beach (Ocean)</t>
  </si>
  <si>
    <t>Amend Parking Ordinance to add no parking areas near Jenness Beach.</t>
  </si>
  <si>
    <t>Support increasing the Solar Energy exemption to $35K and clarifying the wording</t>
  </si>
  <si>
    <t>Study website posting of all agendas and minutes.</t>
  </si>
  <si>
    <t>Approve having the town study improving the access to agendas and meetings</t>
  </si>
  <si>
    <t>Enhance Capital Improvements Program ("CIP") process.</t>
  </si>
  <si>
    <t>Sch. Art. 4</t>
  </si>
  <si>
    <t>Sch. Art. 6*</t>
  </si>
  <si>
    <t xml:space="preserve">Support investing $4,000 to start to stream School Board meetings.  </t>
  </si>
  <si>
    <t>You do not want $4,000 to be raised and appropriated for online streaming of  school board meetings</t>
  </si>
  <si>
    <t>You support the Demolition Review to cover homes only 50 years, instead of the current 65 years and to be consistent with State Law</t>
  </si>
  <si>
    <t>Approve the amended warrant article that strengthens the Conflict of Interest policy</t>
  </si>
  <si>
    <t>Require that the Selectman review the assessment process, amended to remove the reference to distance to the ocean.</t>
  </si>
  <si>
    <t>Do not want the town to review the assessment process used</t>
  </si>
  <si>
    <t>You want all surplus funds returned to taxpayers</t>
  </si>
  <si>
    <t>Support the School Board and Budget Committee recommendation votes to be tallied and shown on the ballot. (Approved 4 to 1, for example)</t>
  </si>
  <si>
    <t>Approve the process by making such changes as a list of who has signed the conflict of interest form each year availble to the public</t>
  </si>
  <si>
    <t>Approve the  amended warrant that will require a Public Hearing, listing of sources of funds and providing a table showing the effect on the tax rate</t>
  </si>
  <si>
    <t>You support using the new State law that allows surplus funds to be put in a reserve fund for future uses.  This fund can never be more the 2.5% of the current school 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</si>
</sst>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0.0000%"/>
  </numFmts>
  <fonts count="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0" xfId="2" applyFont="1"/>
    <xf numFmtId="0" fontId="0" fillId="0" borderId="1" xfId="0" applyBorder="1" applyAlignment="1">
      <alignment horizontal="left" vertical="center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164" fontId="0" fillId="0" borderId="1" xfId="1" applyNumberFormat="1" applyFont="1" applyBorder="1"/>
    <xf numFmtId="0" fontId="0" fillId="0" borderId="5" xfId="0" applyBorder="1"/>
    <xf numFmtId="165" fontId="0" fillId="0" borderId="0" xfId="0" applyNumberFormat="1"/>
    <xf numFmtId="6" fontId="0" fillId="0" borderId="1" xfId="0" applyNumberFormat="1" applyBorder="1"/>
    <xf numFmtId="166" fontId="0" fillId="0" borderId="0" xfId="2" applyNumberFormat="1" applyFont="1"/>
    <xf numFmtId="44" fontId="0" fillId="0" borderId="0" xfId="1" applyFont="1"/>
    <xf numFmtId="6" fontId="0" fillId="0" borderId="8" xfId="0" applyNumberFormat="1" applyBorder="1"/>
    <xf numFmtId="0" fontId="0" fillId="2" borderId="3" xfId="0" applyFill="1" applyBorder="1"/>
    <xf numFmtId="0" fontId="0" fillId="2" borderId="4" xfId="0" applyFill="1" applyBorder="1"/>
    <xf numFmtId="164" fontId="0" fillId="0" borderId="0" xfId="1" applyNumberFormat="1" applyFont="1"/>
    <xf numFmtId="10" fontId="0" fillId="0" borderId="0" xfId="2" applyNumberFormat="1" applyFont="1"/>
    <xf numFmtId="0" fontId="2" fillId="2" borderId="10" xfId="0" applyFont="1" applyFill="1" applyBorder="1"/>
    <xf numFmtId="0" fontId="2" fillId="2" borderId="11" xfId="0" applyFont="1" applyFill="1" applyBorder="1"/>
    <xf numFmtId="6" fontId="2" fillId="2" borderId="11" xfId="0" applyNumberFormat="1" applyFont="1" applyFill="1" applyBorder="1"/>
    <xf numFmtId="6" fontId="2" fillId="2" borderId="12" xfId="0" applyNumberFormat="1" applyFont="1" applyFill="1" applyBorder="1"/>
    <xf numFmtId="0" fontId="0" fillId="0" borderId="14" xfId="0" applyBorder="1"/>
    <xf numFmtId="164" fontId="0" fillId="0" borderId="15" xfId="1" applyNumberFormat="1" applyFont="1" applyBorder="1"/>
    <xf numFmtId="6" fontId="0" fillId="0" borderId="15" xfId="0" applyNumberFormat="1" applyBorder="1"/>
    <xf numFmtId="6" fontId="0" fillId="0" borderId="16" xfId="0" applyNumberFormat="1" applyBorder="1"/>
    <xf numFmtId="164" fontId="0" fillId="0" borderId="1" xfId="0" applyNumberFormat="1" applyBorder="1"/>
    <xf numFmtId="0" fontId="0" fillId="0" borderId="10" xfId="0" applyFill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5" xfId="0" applyFill="1" applyBorder="1"/>
    <xf numFmtId="164" fontId="1" fillId="0" borderId="1" xfId="1" applyNumberFormat="1" applyFont="1" applyBorder="1"/>
    <xf numFmtId="0" fontId="0" fillId="0" borderId="1" xfId="0" applyFont="1" applyBorder="1"/>
    <xf numFmtId="0" fontId="0" fillId="0" borderId="10" xfId="0" applyFont="1" applyFill="1" applyBorder="1"/>
    <xf numFmtId="164" fontId="1" fillId="0" borderId="11" xfId="1" applyNumberFormat="1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5" xfId="0" applyFont="1" applyFill="1" applyBorder="1"/>
    <xf numFmtId="0" fontId="0" fillId="0" borderId="8" xfId="0" applyFont="1" applyBorder="1"/>
    <xf numFmtId="0" fontId="0" fillId="0" borderId="6" xfId="0" applyFont="1" applyFill="1" applyBorder="1"/>
    <xf numFmtId="0" fontId="0" fillId="0" borderId="7" xfId="0" applyFont="1" applyBorder="1"/>
    <xf numFmtId="0" fontId="0" fillId="0" borderId="13" xfId="0" applyFont="1" applyBorder="1"/>
    <xf numFmtId="0" fontId="2" fillId="0" borderId="14" xfId="0" applyFont="1" applyFill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wrapText="1"/>
    </xf>
    <xf numFmtId="0" fontId="0" fillId="0" borderId="17" xfId="0" applyBorder="1"/>
    <xf numFmtId="0" fontId="2" fillId="0" borderId="10" xfId="0" applyFont="1" applyBorder="1"/>
    <xf numFmtId="0" fontId="3" fillId="0" borderId="11" xfId="0" applyFont="1" applyBorder="1" applyAlignment="1">
      <alignment horizontal="center"/>
    </xf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/>
    <xf numFmtId="0" fontId="4" fillId="0" borderId="20" xfId="0" applyFont="1" applyBorder="1" applyAlignment="1">
      <alignment wrapText="1"/>
    </xf>
    <xf numFmtId="0" fontId="4" fillId="0" borderId="19" xfId="0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wrapText="1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B6" sqref="B6"/>
    </sheetView>
  </sheetViews>
  <sheetFormatPr defaultColWidth="8.85546875" defaultRowHeight="15" x14ac:dyDescent="0.25"/>
  <cols>
    <col min="1" max="1" width="12.42578125" customWidth="1"/>
    <col min="2" max="2" width="45.28515625" customWidth="1"/>
    <col min="3" max="3" width="33.7109375" customWidth="1"/>
    <col min="4" max="4" width="35.85546875" customWidth="1"/>
  </cols>
  <sheetData>
    <row r="1" spans="1:8" ht="16.5" thickBot="1" x14ac:dyDescent="0.3">
      <c r="A1" s="50" t="s">
        <v>60</v>
      </c>
      <c r="B1" s="51" t="s">
        <v>61</v>
      </c>
      <c r="C1" s="60" t="s">
        <v>72</v>
      </c>
      <c r="D1" s="65" t="s">
        <v>73</v>
      </c>
    </row>
    <row r="2" spans="1:8" ht="15.75" thickBot="1" x14ac:dyDescent="0.3">
      <c r="A2" s="52" t="s">
        <v>74</v>
      </c>
      <c r="B2" s="53" t="s">
        <v>75</v>
      </c>
      <c r="C2" s="61" t="s">
        <v>3</v>
      </c>
      <c r="D2" s="66" t="s">
        <v>3</v>
      </c>
    </row>
    <row r="3" spans="1:8" ht="27" thickBot="1" x14ac:dyDescent="0.3">
      <c r="A3" s="5" t="s">
        <v>76</v>
      </c>
      <c r="B3" s="6" t="s">
        <v>77</v>
      </c>
      <c r="C3" s="62" t="s">
        <v>3</v>
      </c>
      <c r="D3" s="67" t="s">
        <v>3</v>
      </c>
    </row>
    <row r="4" spans="1:8" ht="30.75" thickBot="1" x14ac:dyDescent="0.3">
      <c r="A4" s="55" t="s">
        <v>78</v>
      </c>
      <c r="B4" s="56" t="s">
        <v>79</v>
      </c>
      <c r="C4" s="63" t="s">
        <v>117</v>
      </c>
      <c r="D4" s="68" t="s">
        <v>118</v>
      </c>
    </row>
    <row r="5" spans="1:8" ht="45.75" thickBot="1" x14ac:dyDescent="0.3">
      <c r="A5" s="5" t="s">
        <v>80</v>
      </c>
      <c r="B5" s="6" t="s">
        <v>81</v>
      </c>
      <c r="C5" s="62" t="s">
        <v>123</v>
      </c>
      <c r="D5" s="67" t="s">
        <v>45</v>
      </c>
    </row>
    <row r="6" spans="1:8" ht="60.75" thickBot="1" x14ac:dyDescent="0.3">
      <c r="A6" s="55" t="s">
        <v>82</v>
      </c>
      <c r="B6" s="56" t="s">
        <v>83</v>
      </c>
      <c r="C6" s="63" t="s">
        <v>43</v>
      </c>
      <c r="D6" s="68" t="s">
        <v>44</v>
      </c>
    </row>
    <row r="7" spans="1:8" ht="60.75" thickBot="1" x14ac:dyDescent="0.3">
      <c r="A7" s="5" t="s">
        <v>84</v>
      </c>
      <c r="B7" s="6" t="s">
        <v>85</v>
      </c>
      <c r="C7" s="62" t="s">
        <v>154</v>
      </c>
      <c r="D7" s="67" t="s">
        <v>46</v>
      </c>
    </row>
    <row r="8" spans="1:8" ht="60.75" thickBot="1" x14ac:dyDescent="0.3">
      <c r="A8" s="55" t="s">
        <v>86</v>
      </c>
      <c r="B8" s="56" t="s">
        <v>4</v>
      </c>
      <c r="C8" s="63" t="s">
        <v>5</v>
      </c>
      <c r="D8" s="68" t="s">
        <v>137</v>
      </c>
    </row>
    <row r="9" spans="1:8" ht="45.75" thickBot="1" x14ac:dyDescent="0.3">
      <c r="A9" s="5" t="s">
        <v>87</v>
      </c>
      <c r="B9" s="6" t="s">
        <v>88</v>
      </c>
      <c r="C9" s="62" t="s">
        <v>47</v>
      </c>
      <c r="D9" s="67" t="s">
        <v>138</v>
      </c>
    </row>
    <row r="10" spans="1:8" ht="45.75" thickBot="1" x14ac:dyDescent="0.3">
      <c r="A10" s="55" t="s">
        <v>89</v>
      </c>
      <c r="B10" s="56" t="s">
        <v>52</v>
      </c>
      <c r="C10" s="63" t="s">
        <v>124</v>
      </c>
      <c r="D10" s="68" t="s">
        <v>125</v>
      </c>
    </row>
    <row r="11" spans="1:8" ht="45.75" thickBot="1" x14ac:dyDescent="0.3">
      <c r="A11" s="5" t="s">
        <v>62</v>
      </c>
      <c r="B11" s="6" t="s">
        <v>53</v>
      </c>
      <c r="C11" s="62" t="s">
        <v>48</v>
      </c>
      <c r="D11" s="67" t="s">
        <v>49</v>
      </c>
    </row>
    <row r="12" spans="1:8" ht="45.75" thickBot="1" x14ac:dyDescent="0.3">
      <c r="A12" s="55" t="s">
        <v>63</v>
      </c>
      <c r="B12" s="56" t="s">
        <v>54</v>
      </c>
      <c r="C12" s="63" t="s">
        <v>50</v>
      </c>
      <c r="D12" s="68" t="s">
        <v>51</v>
      </c>
    </row>
    <row r="13" spans="1:8" ht="90.75" thickBot="1" x14ac:dyDescent="0.3">
      <c r="A13" s="5" t="s">
        <v>64</v>
      </c>
      <c r="B13" s="6" t="s">
        <v>55</v>
      </c>
      <c r="C13" s="62" t="s">
        <v>139</v>
      </c>
      <c r="D13" s="67" t="s">
        <v>56</v>
      </c>
    </row>
    <row r="14" spans="1:8" ht="75.75" thickBot="1" x14ac:dyDescent="0.3">
      <c r="A14" s="55" t="s">
        <v>65</v>
      </c>
      <c r="B14" s="56" t="s">
        <v>57</v>
      </c>
      <c r="C14" s="63" t="s">
        <v>140</v>
      </c>
      <c r="D14" s="68" t="s">
        <v>6</v>
      </c>
    </row>
    <row r="15" spans="1:8" ht="45.75" thickBot="1" x14ac:dyDescent="0.3">
      <c r="A15" s="5" t="s">
        <v>66</v>
      </c>
      <c r="B15" s="6" t="s">
        <v>58</v>
      </c>
      <c r="C15" s="62" t="s">
        <v>126</v>
      </c>
      <c r="D15" s="67" t="s">
        <v>59</v>
      </c>
    </row>
    <row r="16" spans="1:8" ht="30.75" thickBot="1" x14ac:dyDescent="0.3">
      <c r="A16" s="55" t="s">
        <v>67</v>
      </c>
      <c r="B16" s="56" t="s">
        <v>90</v>
      </c>
      <c r="C16" s="63" t="s">
        <v>0</v>
      </c>
      <c r="D16" s="68" t="s">
        <v>27</v>
      </c>
      <c r="H16" s="3" t="s">
        <v>71</v>
      </c>
    </row>
    <row r="17" spans="1:4" ht="45.75" thickBot="1" x14ac:dyDescent="0.3">
      <c r="A17" s="5" t="s">
        <v>68</v>
      </c>
      <c r="B17" s="6" t="s">
        <v>91</v>
      </c>
      <c r="C17" s="62" t="s">
        <v>141</v>
      </c>
      <c r="D17" s="67" t="s">
        <v>142</v>
      </c>
    </row>
    <row r="18" spans="1:4" ht="60.75" thickBot="1" x14ac:dyDescent="0.3">
      <c r="A18" s="55" t="s">
        <v>69</v>
      </c>
      <c r="B18" s="56" t="s">
        <v>92</v>
      </c>
      <c r="C18" s="63" t="s">
        <v>143</v>
      </c>
      <c r="D18" s="68" t="s">
        <v>28</v>
      </c>
    </row>
    <row r="19" spans="1:4" ht="30.75" thickBot="1" x14ac:dyDescent="0.3">
      <c r="A19" s="5" t="s">
        <v>70</v>
      </c>
      <c r="B19" s="6" t="s">
        <v>93</v>
      </c>
      <c r="C19" s="62" t="s">
        <v>29</v>
      </c>
      <c r="D19" s="67" t="s">
        <v>30</v>
      </c>
    </row>
    <row r="20" spans="1:4" ht="30.75" thickBot="1" x14ac:dyDescent="0.3">
      <c r="A20" s="55" t="s">
        <v>94</v>
      </c>
      <c r="B20" s="56" t="s">
        <v>31</v>
      </c>
      <c r="C20" s="63" t="s">
        <v>7</v>
      </c>
      <c r="D20" s="68" t="s">
        <v>8</v>
      </c>
    </row>
    <row r="21" spans="1:4" ht="60.75" thickBot="1" x14ac:dyDescent="0.3">
      <c r="A21" s="5" t="s">
        <v>95</v>
      </c>
      <c r="B21" s="6" t="s">
        <v>96</v>
      </c>
      <c r="C21" s="62" t="s">
        <v>144</v>
      </c>
      <c r="D21" s="67" t="s">
        <v>32</v>
      </c>
    </row>
    <row r="22" spans="1:4" ht="30.75" thickBot="1" x14ac:dyDescent="0.3">
      <c r="A22" s="55" t="s">
        <v>97</v>
      </c>
      <c r="B22" s="56" t="s">
        <v>145</v>
      </c>
      <c r="C22" s="63" t="s">
        <v>33</v>
      </c>
      <c r="D22" s="68" t="s">
        <v>34</v>
      </c>
    </row>
    <row r="23" spans="1:4" ht="45.75" thickBot="1" x14ac:dyDescent="0.3">
      <c r="A23" s="5" t="s">
        <v>98</v>
      </c>
      <c r="B23" s="6" t="s">
        <v>99</v>
      </c>
      <c r="C23" s="62" t="s">
        <v>35</v>
      </c>
      <c r="D23" s="67" t="s">
        <v>9</v>
      </c>
    </row>
    <row r="24" spans="1:4" ht="45.75" thickBot="1" x14ac:dyDescent="0.3">
      <c r="A24" s="55" t="s">
        <v>100</v>
      </c>
      <c r="B24" s="56" t="s">
        <v>10</v>
      </c>
      <c r="C24" s="63" t="s">
        <v>146</v>
      </c>
      <c r="D24" s="68" t="s">
        <v>11</v>
      </c>
    </row>
    <row r="25" spans="1:4" ht="45.75" thickBot="1" x14ac:dyDescent="0.3">
      <c r="A25" s="5" t="s">
        <v>101</v>
      </c>
      <c r="B25" s="6" t="s">
        <v>147</v>
      </c>
      <c r="C25" s="62" t="s">
        <v>148</v>
      </c>
      <c r="D25" s="67" t="s">
        <v>129</v>
      </c>
    </row>
    <row r="26" spans="1:4" ht="60.75" thickBot="1" x14ac:dyDescent="0.3">
      <c r="A26" s="55" t="s">
        <v>102</v>
      </c>
      <c r="B26" s="56" t="s">
        <v>155</v>
      </c>
      <c r="C26" s="63" t="s">
        <v>160</v>
      </c>
      <c r="D26" s="68" t="s">
        <v>128</v>
      </c>
    </row>
    <row r="27" spans="1:4" ht="75.75" thickBot="1" x14ac:dyDescent="0.3">
      <c r="A27" s="5" t="s">
        <v>103</v>
      </c>
      <c r="B27" s="6" t="s">
        <v>149</v>
      </c>
      <c r="C27" s="62" t="s">
        <v>161</v>
      </c>
      <c r="D27" s="67" t="s">
        <v>127</v>
      </c>
    </row>
    <row r="28" spans="1:4" ht="60.75" thickBot="1" x14ac:dyDescent="0.3">
      <c r="A28" s="55" t="s">
        <v>104</v>
      </c>
      <c r="B28" s="56" t="s">
        <v>105</v>
      </c>
      <c r="C28" s="63" t="s">
        <v>156</v>
      </c>
      <c r="D28" s="68" t="s">
        <v>157</v>
      </c>
    </row>
    <row r="29" spans="1:4" ht="15.75" thickBot="1" x14ac:dyDescent="0.3">
      <c r="A29" s="5" t="s">
        <v>106</v>
      </c>
      <c r="B29" s="6" t="s">
        <v>107</v>
      </c>
      <c r="C29" s="62" t="s">
        <v>36</v>
      </c>
      <c r="D29" s="67" t="s">
        <v>37</v>
      </c>
    </row>
    <row r="30" spans="1:4" ht="15.75" thickBot="1" x14ac:dyDescent="0.3">
      <c r="A30" s="55" t="s">
        <v>108</v>
      </c>
      <c r="B30" s="56" t="s">
        <v>109</v>
      </c>
      <c r="C30" s="63" t="s">
        <v>36</v>
      </c>
      <c r="D30" s="68" t="s">
        <v>37</v>
      </c>
    </row>
    <row r="31" spans="1:4" ht="30.75" thickBot="1" x14ac:dyDescent="0.3">
      <c r="A31" s="7" t="s">
        <v>110</v>
      </c>
      <c r="B31" s="8" t="s">
        <v>111</v>
      </c>
      <c r="C31" s="62" t="s">
        <v>38</v>
      </c>
      <c r="D31" s="67" t="s">
        <v>39</v>
      </c>
    </row>
    <row r="32" spans="1:4" ht="45.75" thickBot="1" x14ac:dyDescent="0.3">
      <c r="A32" s="58" t="s">
        <v>112</v>
      </c>
      <c r="B32" s="59" t="s">
        <v>113</v>
      </c>
      <c r="C32" s="63" t="s">
        <v>40</v>
      </c>
      <c r="D32" s="68" t="s">
        <v>12</v>
      </c>
    </row>
    <row r="33" spans="1:4" ht="15.75" thickBot="1" x14ac:dyDescent="0.3">
      <c r="A33" s="7" t="s">
        <v>114</v>
      </c>
      <c r="B33" s="8" t="s">
        <v>115</v>
      </c>
      <c r="C33" s="62" t="s">
        <v>36</v>
      </c>
      <c r="D33" s="67" t="s">
        <v>37</v>
      </c>
    </row>
    <row r="34" spans="1:4" ht="75.75" thickBot="1" x14ac:dyDescent="0.3">
      <c r="A34" s="58" t="s">
        <v>150</v>
      </c>
      <c r="B34" s="59" t="s">
        <v>1</v>
      </c>
      <c r="C34" s="63" t="s">
        <v>162</v>
      </c>
      <c r="D34" s="68" t="s">
        <v>158</v>
      </c>
    </row>
    <row r="35" spans="1:4" ht="45.75" thickBot="1" x14ac:dyDescent="0.3">
      <c r="A35" s="7" t="s">
        <v>2</v>
      </c>
      <c r="B35" s="8" t="s">
        <v>41</v>
      </c>
      <c r="C35" s="62" t="s">
        <v>152</v>
      </c>
      <c r="D35" s="67" t="s">
        <v>153</v>
      </c>
    </row>
    <row r="36" spans="1:4" ht="75.75" thickBot="1" x14ac:dyDescent="0.3">
      <c r="A36" s="57" t="s">
        <v>151</v>
      </c>
      <c r="B36" s="54" t="s">
        <v>99</v>
      </c>
      <c r="C36" s="64" t="s">
        <v>159</v>
      </c>
      <c r="D36" s="69" t="s">
        <v>42</v>
      </c>
    </row>
    <row r="37" spans="1:4" x14ac:dyDescent="0.25">
      <c r="A37" s="47"/>
      <c r="B37" s="48"/>
      <c r="C37" s="48"/>
      <c r="D37" s="49"/>
    </row>
    <row r="38" spans="1:4" x14ac:dyDescent="0.25">
      <c r="A38" s="4"/>
      <c r="B38" s="2"/>
      <c r="C38" s="2"/>
      <c r="D38" s="2"/>
    </row>
    <row r="39" spans="1:4" x14ac:dyDescent="0.25">
      <c r="A39" s="4"/>
      <c r="B39" s="2"/>
      <c r="C39" s="2"/>
      <c r="D39" s="2"/>
    </row>
    <row r="40" spans="1:4" x14ac:dyDescent="0.25">
      <c r="A40" s="4"/>
      <c r="B40" s="2"/>
      <c r="C40" s="2"/>
      <c r="D40" s="2"/>
    </row>
    <row r="41" spans="1:4" x14ac:dyDescent="0.25">
      <c r="A41" s="4"/>
      <c r="B41" s="2"/>
      <c r="C41" s="2"/>
      <c r="D41" s="2"/>
    </row>
    <row r="42" spans="1:4" x14ac:dyDescent="0.25">
      <c r="A42" s="4"/>
      <c r="B42" s="2"/>
      <c r="C42" s="2"/>
      <c r="D42" s="2"/>
    </row>
    <row r="43" spans="1:4" x14ac:dyDescent="0.25">
      <c r="A43" s="4"/>
      <c r="B43" s="1"/>
      <c r="C43" s="2"/>
      <c r="D43" s="2"/>
    </row>
  </sheetData>
  <phoneticPr fontId="5" type="noConversion"/>
  <pageMargins left="0.45" right="0.45" top="0.75" bottom="0.5" header="0.3" footer="0.3"/>
  <pageSetup orientation="landscape"/>
  <headerFooter>
    <oddHeader>&amp;C&amp;"-,Bold"&amp;18Rye March 13, 2012 Ballot Articles Table</oddHeader>
    <oddFooter>&amp;LPage &amp;P        Full text on town website &amp;CRye Civic League&amp;Rfor more information contact: civicnews@ryecivicleague.org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workbookViewId="0">
      <selection activeCell="K12" sqref="K12"/>
    </sheetView>
  </sheetViews>
  <sheetFormatPr defaultColWidth="8.85546875" defaultRowHeight="15" x14ac:dyDescent="0.25"/>
  <cols>
    <col min="2" max="2" width="32.5703125" customWidth="1"/>
    <col min="3" max="3" width="14.28515625" customWidth="1"/>
    <col min="4" max="4" width="9.42578125" customWidth="1"/>
    <col min="5" max="5" width="11.140625" customWidth="1"/>
    <col min="6" max="6" width="10.7109375" customWidth="1"/>
    <col min="7" max="8" width="12" customWidth="1"/>
  </cols>
  <sheetData>
    <row r="1" spans="2:8" ht="15.75" thickBot="1" x14ac:dyDescent="0.3"/>
    <row r="2" spans="2:8" ht="48" customHeight="1" thickBot="1" x14ac:dyDescent="0.3">
      <c r="B2" s="16"/>
      <c r="C2" s="17"/>
      <c r="D2" s="70" t="s">
        <v>119</v>
      </c>
      <c r="E2" s="71"/>
      <c r="F2" s="71"/>
      <c r="G2" s="71"/>
      <c r="H2" s="72"/>
    </row>
    <row r="3" spans="2:8" x14ac:dyDescent="0.25">
      <c r="B3" s="20" t="s">
        <v>13</v>
      </c>
      <c r="C3" s="21" t="s">
        <v>14</v>
      </c>
      <c r="D3" s="22">
        <v>350000</v>
      </c>
      <c r="E3" s="22">
        <v>500000</v>
      </c>
      <c r="F3" s="22">
        <v>750000</v>
      </c>
      <c r="G3" s="22">
        <v>1000000</v>
      </c>
      <c r="H3" s="23">
        <v>1250000</v>
      </c>
    </row>
    <row r="4" spans="2:8" x14ac:dyDescent="0.25">
      <c r="B4" s="10" t="s">
        <v>15</v>
      </c>
      <c r="C4" s="9">
        <v>8680627</v>
      </c>
      <c r="D4" s="12">
        <f t="shared" ref="D4:H17" si="0">($C4/$C$24)*(D$3/1000)</f>
        <v>1733.3233589813951</v>
      </c>
      <c r="E4" s="12">
        <f t="shared" si="0"/>
        <v>2476.1762271162788</v>
      </c>
      <c r="F4" s="12">
        <f t="shared" si="0"/>
        <v>3714.2643406744182</v>
      </c>
      <c r="G4" s="12">
        <f t="shared" si="0"/>
        <v>4952.3524542325576</v>
      </c>
      <c r="H4" s="15">
        <f t="shared" si="0"/>
        <v>6190.4405677906971</v>
      </c>
    </row>
    <row r="5" spans="2:8" x14ac:dyDescent="0.25">
      <c r="B5" s="10" t="s">
        <v>16</v>
      </c>
      <c r="C5" s="9">
        <v>60000</v>
      </c>
      <c r="D5" s="12">
        <f t="shared" si="0"/>
        <v>11.980632451882073</v>
      </c>
      <c r="E5" s="12">
        <f t="shared" si="0"/>
        <v>17.11518921697439</v>
      </c>
      <c r="F5" s="12">
        <f t="shared" si="0"/>
        <v>25.672783825461583</v>
      </c>
      <c r="G5" s="12">
        <f t="shared" si="0"/>
        <v>34.230378433948779</v>
      </c>
      <c r="H5" s="15">
        <f t="shared" si="0"/>
        <v>42.787973042435972</v>
      </c>
    </row>
    <row r="6" spans="2:8" x14ac:dyDescent="0.25">
      <c r="B6" s="10" t="s">
        <v>17</v>
      </c>
      <c r="C6" s="9">
        <v>9800</v>
      </c>
      <c r="D6" s="12">
        <f t="shared" si="0"/>
        <v>1.9568366338074052</v>
      </c>
      <c r="E6" s="12">
        <f t="shared" si="0"/>
        <v>2.7954809054391503</v>
      </c>
      <c r="F6" s="12">
        <f t="shared" si="0"/>
        <v>4.1932213581587252</v>
      </c>
      <c r="G6" s="12">
        <f t="shared" si="0"/>
        <v>5.5909618108783006</v>
      </c>
      <c r="H6" s="15">
        <f t="shared" si="0"/>
        <v>6.9887022635978759</v>
      </c>
    </row>
    <row r="7" spans="2:8" x14ac:dyDescent="0.25">
      <c r="B7" s="10" t="s">
        <v>18</v>
      </c>
      <c r="C7" s="9">
        <v>170000</v>
      </c>
      <c r="D7" s="12">
        <f t="shared" si="0"/>
        <v>33.945125280332533</v>
      </c>
      <c r="E7" s="12">
        <f t="shared" si="0"/>
        <v>48.49303611476077</v>
      </c>
      <c r="F7" s="12">
        <f t="shared" si="0"/>
        <v>72.739554172141155</v>
      </c>
      <c r="G7" s="12">
        <f t="shared" si="0"/>
        <v>96.98607222952154</v>
      </c>
      <c r="H7" s="15">
        <f t="shared" si="0"/>
        <v>121.23259028690191</v>
      </c>
    </row>
    <row r="8" spans="2:8" x14ac:dyDescent="0.25">
      <c r="B8" s="10" t="s">
        <v>19</v>
      </c>
      <c r="C8" s="9">
        <v>100000</v>
      </c>
      <c r="D8" s="12">
        <f t="shared" si="0"/>
        <v>19.967720753136785</v>
      </c>
      <c r="E8" s="12">
        <f t="shared" si="0"/>
        <v>28.525315361623981</v>
      </c>
      <c r="F8" s="12">
        <f t="shared" si="0"/>
        <v>42.787973042435972</v>
      </c>
      <c r="G8" s="12">
        <f t="shared" si="0"/>
        <v>57.050630723247963</v>
      </c>
      <c r="H8" s="15">
        <f t="shared" si="0"/>
        <v>71.313288404059946</v>
      </c>
    </row>
    <row r="9" spans="2:8" x14ac:dyDescent="0.25">
      <c r="B9" s="10" t="s">
        <v>20</v>
      </c>
      <c r="C9" s="9">
        <v>25000</v>
      </c>
      <c r="D9" s="12">
        <f t="shared" si="0"/>
        <v>4.9919301882841962</v>
      </c>
      <c r="E9" s="12">
        <f t="shared" si="0"/>
        <v>7.1313288404059954</v>
      </c>
      <c r="F9" s="12">
        <f t="shared" si="0"/>
        <v>10.696993260608993</v>
      </c>
      <c r="G9" s="12">
        <f t="shared" si="0"/>
        <v>14.262657680811991</v>
      </c>
      <c r="H9" s="15">
        <f t="shared" si="0"/>
        <v>17.828322101014987</v>
      </c>
    </row>
    <row r="10" spans="2:8" x14ac:dyDescent="0.25">
      <c r="B10" s="10" t="s">
        <v>21</v>
      </c>
      <c r="C10" s="9">
        <v>4000</v>
      </c>
      <c r="D10" s="12">
        <f t="shared" si="0"/>
        <v>0.79870883012547145</v>
      </c>
      <c r="E10" s="12">
        <f t="shared" si="0"/>
        <v>1.1410126144649593</v>
      </c>
      <c r="F10" s="12">
        <f t="shared" si="0"/>
        <v>1.7115189216974389</v>
      </c>
      <c r="G10" s="12">
        <f t="shared" si="0"/>
        <v>2.2820252289299185</v>
      </c>
      <c r="H10" s="15">
        <f t="shared" si="0"/>
        <v>2.852531536162398</v>
      </c>
    </row>
    <row r="11" spans="2:8" x14ac:dyDescent="0.25">
      <c r="B11" s="10" t="s">
        <v>22</v>
      </c>
      <c r="C11" s="9">
        <v>12938447</v>
      </c>
      <c r="D11" s="12">
        <f t="shared" si="0"/>
        <v>2583.5129667526039</v>
      </c>
      <c r="E11" s="12">
        <f t="shared" si="0"/>
        <v>3690.7328096465772</v>
      </c>
      <c r="F11" s="12">
        <f t="shared" si="0"/>
        <v>5536.0992144698657</v>
      </c>
      <c r="G11" s="12">
        <f t="shared" si="0"/>
        <v>7381.4656192931543</v>
      </c>
      <c r="H11" s="15">
        <f t="shared" si="0"/>
        <v>9226.832024116442</v>
      </c>
    </row>
    <row r="12" spans="2:8" x14ac:dyDescent="0.25">
      <c r="B12" s="10" t="s">
        <v>23</v>
      </c>
      <c r="C12" s="9">
        <v>10670</v>
      </c>
      <c r="D12" s="12">
        <f t="shared" si="0"/>
        <v>2.130555804359695</v>
      </c>
      <c r="E12" s="12">
        <f t="shared" si="0"/>
        <v>3.0436511490852789</v>
      </c>
      <c r="F12" s="12">
        <f t="shared" si="0"/>
        <v>4.5654767236279188</v>
      </c>
      <c r="G12" s="12">
        <f t="shared" si="0"/>
        <v>6.0873022981705578</v>
      </c>
      <c r="H12" s="15">
        <f t="shared" si="0"/>
        <v>7.6091278727131977</v>
      </c>
    </row>
    <row r="13" spans="2:8" x14ac:dyDescent="0.25">
      <c r="B13" s="10" t="s">
        <v>25</v>
      </c>
      <c r="C13" s="9">
        <f>C12+58592</f>
        <v>69262</v>
      </c>
      <c r="D13" s="12">
        <f t="shared" si="0"/>
        <v>13.8300427480376</v>
      </c>
      <c r="E13" s="12">
        <f t="shared" si="0"/>
        <v>19.757203925768</v>
      </c>
      <c r="F13" s="12">
        <f t="shared" si="0"/>
        <v>29.635805888652001</v>
      </c>
      <c r="G13" s="12">
        <f t="shared" si="0"/>
        <v>39.514407851535999</v>
      </c>
      <c r="H13" s="15">
        <f t="shared" si="0"/>
        <v>49.393009814420004</v>
      </c>
    </row>
    <row r="14" spans="2:8" x14ac:dyDescent="0.25">
      <c r="B14" s="10" t="s">
        <v>26</v>
      </c>
      <c r="C14" s="9">
        <f>C13+54535</f>
        <v>123797</v>
      </c>
      <c r="D14" s="12">
        <f t="shared" si="0"/>
        <v>24.719439260760744</v>
      </c>
      <c r="E14" s="12">
        <f t="shared" si="0"/>
        <v>35.313484658229633</v>
      </c>
      <c r="F14" s="12">
        <f t="shared" si="0"/>
        <v>52.970226987344454</v>
      </c>
      <c r="G14" s="12">
        <f t="shared" si="0"/>
        <v>70.626969316459267</v>
      </c>
      <c r="H14" s="15">
        <f t="shared" si="0"/>
        <v>88.283711645574087</v>
      </c>
    </row>
    <row r="15" spans="2:8" ht="15.75" thickBot="1" x14ac:dyDescent="0.3">
      <c r="B15" s="24" t="s">
        <v>24</v>
      </c>
      <c r="C15" s="25">
        <v>4000</v>
      </c>
      <c r="D15" s="26">
        <f t="shared" si="0"/>
        <v>0.79870883012547145</v>
      </c>
      <c r="E15" s="26">
        <f t="shared" si="0"/>
        <v>1.1410126144649593</v>
      </c>
      <c r="F15" s="26">
        <f t="shared" si="0"/>
        <v>1.7115189216974389</v>
      </c>
      <c r="G15" s="26">
        <f t="shared" si="0"/>
        <v>2.2820252289299185</v>
      </c>
      <c r="H15" s="27">
        <f t="shared" si="0"/>
        <v>2.852531536162398</v>
      </c>
    </row>
    <row r="16" spans="2:8" x14ac:dyDescent="0.25">
      <c r="B16" s="29" t="s">
        <v>120</v>
      </c>
      <c r="C16" s="30">
        <f>SUM(C4:C15)-(C14+C13)</f>
        <v>22002544</v>
      </c>
      <c r="D16" s="30">
        <f>SUM(D4:D15)</f>
        <v>4431.9560265148502</v>
      </c>
      <c r="E16" s="30">
        <f>SUM(E4:E15)</f>
        <v>6331.3657521640735</v>
      </c>
      <c r="F16" s="30">
        <f>SUM(F4:F15)</f>
        <v>9497.0486282461097</v>
      </c>
      <c r="G16" s="30">
        <f>SUM(G4:G15)</f>
        <v>12662.731504328147</v>
      </c>
      <c r="H16" s="31">
        <f>SUM(H4:H15)</f>
        <v>15828.414380410179</v>
      </c>
    </row>
    <row r="17" spans="2:8" x14ac:dyDescent="0.25">
      <c r="B17" s="32" t="s">
        <v>121</v>
      </c>
      <c r="C17" s="28">
        <f>C28</f>
        <v>1908292.0148999998</v>
      </c>
      <c r="D17" s="12">
        <f t="shared" si="0"/>
        <v>381.04242068963941</v>
      </c>
      <c r="E17" s="12">
        <f t="shared" si="0"/>
        <v>544.34631527091346</v>
      </c>
      <c r="F17" s="12">
        <f t="shared" si="0"/>
        <v>816.5194729063702</v>
      </c>
      <c r="G17" s="12">
        <f t="shared" si="0"/>
        <v>1088.6926305418269</v>
      </c>
      <c r="H17" s="15">
        <f t="shared" si="0"/>
        <v>1360.8657881772838</v>
      </c>
    </row>
    <row r="18" spans="2:8" ht="15.75" thickBot="1" x14ac:dyDescent="0.3">
      <c r="B18" s="44" t="s">
        <v>122</v>
      </c>
      <c r="C18" s="45">
        <f>C17+C16</f>
        <v>23910836.014899999</v>
      </c>
      <c r="D18" s="45">
        <f>D17+D16</f>
        <v>4812.9984472044898</v>
      </c>
      <c r="E18" s="45">
        <f t="shared" ref="E18:H18" si="1">E17+E16</f>
        <v>6875.7120674349871</v>
      </c>
      <c r="F18" s="45">
        <f t="shared" si="1"/>
        <v>10313.568101152479</v>
      </c>
      <c r="G18" s="45">
        <f t="shared" si="1"/>
        <v>13751.424134869974</v>
      </c>
      <c r="H18" s="46">
        <f t="shared" si="1"/>
        <v>17189.280168587462</v>
      </c>
    </row>
    <row r="19" spans="2:8" x14ac:dyDescent="0.25">
      <c r="B19" s="35" t="s">
        <v>134</v>
      </c>
      <c r="C19" s="36">
        <v>25000</v>
      </c>
      <c r="D19" s="37"/>
      <c r="E19" s="37"/>
      <c r="F19" s="37"/>
      <c r="G19" s="37"/>
      <c r="H19" s="38"/>
    </row>
    <row r="20" spans="2:8" x14ac:dyDescent="0.25">
      <c r="B20" s="39" t="s">
        <v>135</v>
      </c>
      <c r="C20" s="33">
        <v>15000</v>
      </c>
      <c r="D20" s="34"/>
      <c r="E20" s="34"/>
      <c r="F20" s="34"/>
      <c r="G20" s="34"/>
      <c r="H20" s="40"/>
    </row>
    <row r="21" spans="2:8" x14ac:dyDescent="0.25">
      <c r="B21" s="39" t="s">
        <v>136</v>
      </c>
      <c r="C21" s="33">
        <v>20000</v>
      </c>
      <c r="D21" s="34"/>
      <c r="E21" s="34"/>
      <c r="F21" s="34"/>
      <c r="G21" s="34"/>
      <c r="H21" s="40"/>
    </row>
    <row r="22" spans="2:8" ht="15.75" thickBot="1" x14ac:dyDescent="0.3">
      <c r="B22" s="41" t="s">
        <v>130</v>
      </c>
      <c r="C22" s="42"/>
      <c r="D22" s="42"/>
      <c r="E22" s="42"/>
      <c r="F22" s="42"/>
      <c r="G22" s="42"/>
      <c r="H22" s="43"/>
    </row>
    <row r="24" spans="2:8" x14ac:dyDescent="0.25">
      <c r="B24" t="s">
        <v>116</v>
      </c>
      <c r="C24" s="11">
        <v>1752829</v>
      </c>
    </row>
    <row r="26" spans="2:8" x14ac:dyDescent="0.25">
      <c r="B26" t="s">
        <v>131</v>
      </c>
      <c r="C26" s="18">
        <v>1876947</v>
      </c>
    </row>
    <row r="27" spans="2:8" x14ac:dyDescent="0.25">
      <c r="B27" t="s">
        <v>132</v>
      </c>
      <c r="C27" s="19">
        <v>1.67E-2</v>
      </c>
    </row>
    <row r="28" spans="2:8" x14ac:dyDescent="0.25">
      <c r="B28" t="s">
        <v>133</v>
      </c>
      <c r="C28" s="18">
        <f>C26*(1+C27)</f>
        <v>1908292.0148999998</v>
      </c>
    </row>
    <row r="29" spans="2:8" x14ac:dyDescent="0.25">
      <c r="C29" s="13">
        <v>4.3853999999999997E-2</v>
      </c>
    </row>
    <row r="30" spans="2:8" x14ac:dyDescent="0.25">
      <c r="C30" s="14">
        <f>C26*C29</f>
        <v>82311.63373799999</v>
      </c>
    </row>
  </sheetData>
  <mergeCells count="1">
    <mergeCell ref="D2:H2"/>
  </mergeCells>
  <phoneticPr fontId="5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Pros &amp; Cons</vt:lpstr>
      <vt:lpstr>Cost Table</vt:lpstr>
      <vt:lpstr>'Pros &amp; Cons'!Print_Titles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Borne</dc:creator>
  <cp:lastModifiedBy>Steven Borne</cp:lastModifiedBy>
  <cp:lastPrinted>2013-02-10T21:24:52Z</cp:lastPrinted>
  <dcterms:created xsi:type="dcterms:W3CDTF">2012-01-28T11:44:06Z</dcterms:created>
  <dcterms:modified xsi:type="dcterms:W3CDTF">2013-02-18T02:22:55Z</dcterms:modified>
</cp:coreProperties>
</file>